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<sst xmlns="http://schemas.openxmlformats.org/spreadsheetml/2006/main" count="50" uniqueCount="34">
  <si>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straty wydajności wentylatora</t>
  </si>
  <si>
    <t xml:space="preserve">s = </t>
  </si>
  <si>
    <t>%</t>
  </si>
  <si>
    <t>gęstość powietrza</t>
  </si>
  <si>
    <r>
      <t xml:space="preserve">ρ </t>
    </r>
    <r>
      <rPr>
        <sz val="10"/>
        <rFont val="Arial"/>
        <family val="2"/>
      </rPr>
      <t xml:space="preserve">= </t>
    </r>
  </si>
  <si>
    <r>
      <t>kg/m</t>
    </r>
    <r>
      <rPr>
        <vertAlign val="superscript"/>
        <sz val="10"/>
        <rFont val="Arial"/>
        <family val="2"/>
      </rPr>
      <t>3</t>
    </r>
  </si>
  <si>
    <t>ciepło właściwe powietrza</t>
  </si>
  <si>
    <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</t>
    </r>
  </si>
  <si>
    <t>J/kg*K</t>
  </si>
  <si>
    <t>wydajność wentylatora</t>
  </si>
  <si>
    <t xml:space="preserve">u =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</si>
  <si>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</si>
  <si>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czas</t>
  </si>
  <si>
    <t xml:space="preserve">t = </t>
  </si>
  <si>
    <t>s</t>
  </si>
  <si>
    <t>P [W]</t>
  </si>
  <si>
    <t>T wody [C]</t>
  </si>
  <si>
    <t>T wlot [C]</t>
  </si>
  <si>
    <t>T wylot [C]</t>
  </si>
  <si>
    <t>ΔT</t>
  </si>
  <si>
    <t>Q [J]</t>
  </si>
  <si>
    <t>I.</t>
  </si>
  <si>
    <t>II.</t>
  </si>
  <si>
    <t>III.</t>
  </si>
  <si>
    <t>IV.</t>
  </si>
  <si>
    <t>V.</t>
  </si>
  <si>
    <t>VI.</t>
  </si>
  <si>
    <t>Wprowadź dane:</t>
  </si>
  <si>
    <t>Model 1</t>
  </si>
  <si>
    <t>Model 2</t>
  </si>
  <si>
    <t>Różnica</t>
  </si>
  <si>
    <t>Kalkulator 1</t>
  </si>
  <si>
    <t>Kalkulator 2</t>
  </si>
  <si>
    <r>
      <t>T</t>
    </r>
    <r>
      <rPr>
        <b/>
        <vertAlign val="subscript"/>
        <sz val="10"/>
        <rFont val="Arial"/>
        <family val="2"/>
      </rPr>
      <t>wody</t>
    </r>
    <r>
      <rPr>
        <b/>
        <sz val="10"/>
        <rFont val="Arial"/>
        <family val="2"/>
      </rPr>
      <t xml:space="preserve"> - T</t>
    </r>
    <r>
      <rPr>
        <b/>
        <vertAlign val="subscript"/>
        <sz val="10"/>
        <rFont val="Arial"/>
        <family val="2"/>
      </rPr>
      <t>wlot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</si>
</sst>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0"/>
  </numFmts>
  <fonts count="46">
    <font>
      <sz val="10"/>
      <name val="Arial"/>
      <family val="2"/>
    </font>
    <font>
      <sz val="10"/>
      <name val="Arial CE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3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8" fillId="34" borderId="12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" fontId="0" fillId="33" borderId="12" xfId="0" applyNumberForma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Zależność mocy nagrzewnicy od temperatury wody</a:t>
            </a:r>
          </a:p>
        </c:rich>
      </c:tx>
      <c:layout>
        <c:manualLayout>
          <c:xMode val="factor"/>
          <c:yMode val="factor"/>
          <c:x val="-0.146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9"/>
          <c:w val="0.9497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0"/>
            </c:trendlineLbl>
          </c:trendline>
          <c:xVal>
            <c:numRef>
              <c:f>Arkusz1!$B$8:$B$13</c:f>
              <c:numCache/>
            </c:numRef>
          </c:xVal>
          <c:yVal>
            <c:numRef>
              <c:f>Arkusz1!$G$8:$G$13</c:f>
              <c:numCache/>
            </c:numRef>
          </c:yVal>
          <c:smooth val="0"/>
        </c:ser>
        <c:axId val="20503127"/>
        <c:axId val="50310416"/>
      </c:scatterChart>
      <c:valAx>
        <c:axId val="2050312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wody [C]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0310416"/>
        <c:crossesAt val="0"/>
        <c:crossBetween val="midCat"/>
        <c:dispUnits/>
      </c:valAx>
      <c:valAx>
        <c:axId val="50310416"/>
        <c:scaling>
          <c:orientation val="minMax"/>
          <c:max val="21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Moc nagrzewnicy [W]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50312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152400</xdr:rowOff>
    </xdr:from>
    <xdr:to>
      <xdr:col>10</xdr:col>
      <xdr:colOff>685800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0" y="6238875"/>
        <a:ext cx="80200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52">
      <pane ySplit="1" topLeftCell="A1" activePane="bottomLeft" state="split"/>
      <selection pane="topLeft" activeCell="A52" sqref="A52"/>
      <selection pane="bottomLeft" activeCell="F33" sqref="F33"/>
    </sheetView>
  </sheetViews>
  <sheetFormatPr defaultColWidth="11.57421875" defaultRowHeight="12.75"/>
  <cols>
    <col min="1" max="5" width="10.421875" style="0" customWidth="1"/>
  </cols>
  <sheetData>
    <row r="1" spans="1:6" ht="12.75">
      <c r="A1" s="23" t="s">
        <v>0</v>
      </c>
      <c r="B1" s="23"/>
      <c r="C1" s="23"/>
      <c r="D1" s="1" t="s">
        <v>1</v>
      </c>
      <c r="E1" s="2">
        <v>5</v>
      </c>
      <c r="F1" s="3" t="s">
        <v>2</v>
      </c>
    </row>
    <row r="2" spans="1:6" ht="14.25">
      <c r="A2" s="23" t="s">
        <v>3</v>
      </c>
      <c r="B2" s="23"/>
      <c r="C2" s="23"/>
      <c r="D2" s="4" t="s">
        <v>4</v>
      </c>
      <c r="E2" s="2">
        <v>1.2</v>
      </c>
      <c r="F2" s="3" t="s">
        <v>5</v>
      </c>
    </row>
    <row r="3" spans="1:6" ht="15.75">
      <c r="A3" s="23" t="s">
        <v>6</v>
      </c>
      <c r="B3" s="23"/>
      <c r="C3" s="23"/>
      <c r="D3" s="1" t="s">
        <v>7</v>
      </c>
      <c r="E3" s="2">
        <v>1005</v>
      </c>
      <c r="F3" s="3" t="s">
        <v>8</v>
      </c>
    </row>
    <row r="4" spans="1:6" ht="14.25">
      <c r="A4" s="23" t="s">
        <v>9</v>
      </c>
      <c r="B4" s="23"/>
      <c r="C4" s="23"/>
      <c r="D4" s="1" t="s">
        <v>10</v>
      </c>
      <c r="E4" s="2">
        <v>0.055560000000000005</v>
      </c>
      <c r="F4" s="3" t="s">
        <v>11</v>
      </c>
    </row>
    <row r="5" spans="1:6" ht="12.75">
      <c r="A5" s="23" t="s">
        <v>12</v>
      </c>
      <c r="B5" s="23"/>
      <c r="C5" s="23"/>
      <c r="D5" s="1" t="s">
        <v>13</v>
      </c>
      <c r="E5" s="2">
        <v>1</v>
      </c>
      <c r="F5" s="3" t="s">
        <v>14</v>
      </c>
    </row>
    <row r="6" spans="9:10" ht="14.25">
      <c r="I6" s="5" t="s">
        <v>33</v>
      </c>
      <c r="J6" s="5" t="s">
        <v>15</v>
      </c>
    </row>
    <row r="7" spans="1:10" ht="12.75">
      <c r="A7" s="6"/>
      <c r="B7" s="5" t="s">
        <v>16</v>
      </c>
      <c r="C7" s="5" t="s">
        <v>17</v>
      </c>
      <c r="D7" s="5" t="s">
        <v>18</v>
      </c>
      <c r="E7" s="7" t="s">
        <v>19</v>
      </c>
      <c r="F7" s="5" t="s">
        <v>20</v>
      </c>
      <c r="G7" s="5" t="s">
        <v>15</v>
      </c>
      <c r="I7" s="8">
        <v>0</v>
      </c>
      <c r="J7" s="8">
        <v>0</v>
      </c>
    </row>
    <row r="8" spans="1:10" ht="12.75">
      <c r="A8" s="9" t="s">
        <v>21</v>
      </c>
      <c r="B8" s="9">
        <v>40.2</v>
      </c>
      <c r="C8" s="9">
        <v>21.1</v>
      </c>
      <c r="D8" s="9">
        <v>30.8</v>
      </c>
      <c r="E8" s="9">
        <f aca="true" t="shared" si="0" ref="E8:E13">D8-C8</f>
        <v>9.7</v>
      </c>
      <c r="F8" s="10">
        <f aca="true" t="shared" si="1" ref="F8:F13">($E$4-($E$4*($E$1/100)))*$E$5*$E$2*$E$3*E8</f>
        <v>617.4543924</v>
      </c>
      <c r="G8" s="10">
        <f aca="true" t="shared" si="2" ref="G8:G13">F8/$E$5</f>
        <v>617.4543924</v>
      </c>
      <c r="I8" s="11">
        <f>B8-C8</f>
        <v>19.1</v>
      </c>
      <c r="J8" s="10">
        <f aca="true" t="shared" si="3" ref="J8:J13">G8</f>
        <v>617.4543924</v>
      </c>
    </row>
    <row r="9" spans="1:10" ht="12.75">
      <c r="A9" s="9" t="s">
        <v>22</v>
      </c>
      <c r="B9" s="9">
        <v>50.1</v>
      </c>
      <c r="C9" s="9">
        <v>21.3</v>
      </c>
      <c r="D9" s="9">
        <v>35.1</v>
      </c>
      <c r="E9" s="9">
        <f t="shared" si="0"/>
        <v>13.8</v>
      </c>
      <c r="F9" s="10">
        <f t="shared" si="1"/>
        <v>878.4402696000001</v>
      </c>
      <c r="G9" s="10">
        <f t="shared" si="2"/>
        <v>878.4402696000001</v>
      </c>
      <c r="I9" s="11">
        <f>B9-C9</f>
        <v>28.8</v>
      </c>
      <c r="J9" s="10">
        <f t="shared" si="3"/>
        <v>878.4402696000001</v>
      </c>
    </row>
    <row r="10" spans="1:10" ht="12.75">
      <c r="A10" s="9" t="s">
        <v>23</v>
      </c>
      <c r="B10" s="9">
        <v>60.1</v>
      </c>
      <c r="C10" s="9">
        <v>21.8</v>
      </c>
      <c r="D10" s="9">
        <v>39.9</v>
      </c>
      <c r="E10" s="9">
        <f t="shared" si="0"/>
        <v>18.099999999999998</v>
      </c>
      <c r="F10" s="10">
        <f t="shared" si="1"/>
        <v>1152.1571652</v>
      </c>
      <c r="G10" s="10">
        <f t="shared" si="2"/>
        <v>1152.1571652</v>
      </c>
      <c r="I10" s="11">
        <f>B10-C10</f>
        <v>38.3</v>
      </c>
      <c r="J10" s="10">
        <f t="shared" si="3"/>
        <v>1152.1571652</v>
      </c>
    </row>
    <row r="11" spans="1:10" ht="12.75">
      <c r="A11" s="9" t="s">
        <v>24</v>
      </c>
      <c r="B11" s="9">
        <v>71</v>
      </c>
      <c r="C11" s="9">
        <v>23.8</v>
      </c>
      <c r="D11" s="9">
        <v>45.9</v>
      </c>
      <c r="E11" s="9">
        <f t="shared" si="0"/>
        <v>22.099999999999998</v>
      </c>
      <c r="F11" s="10">
        <f t="shared" si="1"/>
        <v>1406.7775331999999</v>
      </c>
      <c r="G11" s="10">
        <f t="shared" si="2"/>
        <v>1406.7775331999999</v>
      </c>
      <c r="I11" s="11">
        <f>B11-C11</f>
        <v>47.2</v>
      </c>
      <c r="J11" s="10">
        <f t="shared" si="3"/>
        <v>1406.7775331999999</v>
      </c>
    </row>
    <row r="12" spans="1:10" ht="12.75">
      <c r="A12" s="9" t="s">
        <v>25</v>
      </c>
      <c r="B12" s="9">
        <v>80</v>
      </c>
      <c r="C12" s="9">
        <v>24.1</v>
      </c>
      <c r="D12" s="9">
        <v>52.2</v>
      </c>
      <c r="E12" s="9">
        <f t="shared" si="0"/>
        <v>28.1</v>
      </c>
      <c r="F12" s="10">
        <f t="shared" si="1"/>
        <v>1788.7080852000001</v>
      </c>
      <c r="G12" s="10">
        <f t="shared" si="2"/>
        <v>1788.7080852000001</v>
      </c>
      <c r="I12" s="11">
        <f>B12-C12</f>
        <v>55.9</v>
      </c>
      <c r="J12" s="10">
        <f t="shared" si="3"/>
        <v>1788.7080852000001</v>
      </c>
    </row>
    <row r="13" spans="1:10" ht="12.75">
      <c r="A13" s="9" t="s">
        <v>26</v>
      </c>
      <c r="B13" s="9">
        <v>83</v>
      </c>
      <c r="C13" s="9">
        <v>24.3</v>
      </c>
      <c r="D13" s="9">
        <v>55.8</v>
      </c>
      <c r="E13" s="9">
        <f t="shared" si="0"/>
        <v>31.499999999999996</v>
      </c>
      <c r="F13" s="10">
        <f t="shared" si="1"/>
        <v>2005.135398</v>
      </c>
      <c r="G13" s="10">
        <f t="shared" si="2"/>
        <v>2005.135398</v>
      </c>
      <c r="I13" s="11">
        <f>B13-C13</f>
        <v>58.7</v>
      </c>
      <c r="J13" s="10">
        <f t="shared" si="3"/>
        <v>2005.135398</v>
      </c>
    </row>
    <row r="15" spans="1:10" ht="12.75">
      <c r="A15" s="24" t="s">
        <v>27</v>
      </c>
      <c r="B15" s="24"/>
      <c r="D15" s="24" t="s">
        <v>28</v>
      </c>
      <c r="E15" s="24"/>
      <c r="F15" s="24"/>
      <c r="H15" s="24" t="s">
        <v>29</v>
      </c>
      <c r="I15" s="24"/>
      <c r="J15" s="24"/>
    </row>
    <row r="16" spans="1:11" ht="12.75">
      <c r="A16" s="5" t="s">
        <v>16</v>
      </c>
      <c r="B16" s="5" t="s">
        <v>17</v>
      </c>
      <c r="D16" s="12" t="s">
        <v>18</v>
      </c>
      <c r="E16" s="13" t="s">
        <v>18</v>
      </c>
      <c r="F16" s="5" t="s">
        <v>30</v>
      </c>
      <c r="H16" s="12" t="s">
        <v>18</v>
      </c>
      <c r="I16" s="13" t="s">
        <v>18</v>
      </c>
      <c r="J16" s="5" t="s">
        <v>30</v>
      </c>
      <c r="K16" s="14"/>
    </row>
    <row r="17" spans="1:11" ht="12.75">
      <c r="A17" s="15">
        <v>80</v>
      </c>
      <c r="B17" s="15">
        <v>5</v>
      </c>
      <c r="D17" s="16">
        <f aca="true" t="shared" si="4" ref="D17:D22">D8</f>
        <v>30.8</v>
      </c>
      <c r="E17" s="17">
        <f aca="true" t="shared" si="5" ref="E17:E22">((227.9390004534*EXP(0.0260677647*B8))/(($E$4-$E$4*($E$1/100))*$E$2*$E$3))+C8</f>
        <v>31.31158510553847</v>
      </c>
      <c r="F17" s="18">
        <f aca="true" t="shared" si="6" ref="F17:F22">ABS(D17-E17)</f>
        <v>0.5115851055384688</v>
      </c>
      <c r="H17" s="16">
        <f aca="true" t="shared" si="7" ref="H17:H22">D8</f>
        <v>30.8</v>
      </c>
      <c r="I17" s="17">
        <f aca="true" t="shared" si="8" ref="I17:I22">((I25)/(($E$4-$E$4*($E$1/100))*$E$2*$E$3))+C8</f>
        <v>29.305641534507444</v>
      </c>
      <c r="J17" s="18">
        <f aca="true" t="shared" si="9" ref="J17:J22">ABS(H17-I17)</f>
        <v>1.4943584654925566</v>
      </c>
      <c r="K17" s="19"/>
    </row>
    <row r="18" spans="4:11" ht="12.75">
      <c r="D18" s="16">
        <f t="shared" si="4"/>
        <v>35.1</v>
      </c>
      <c r="E18" s="17">
        <f t="shared" si="5"/>
        <v>34.518187748560635</v>
      </c>
      <c r="F18" s="18">
        <f t="shared" si="6"/>
        <v>0.5818122514393664</v>
      </c>
      <c r="H18" s="16">
        <f t="shared" si="7"/>
        <v>35.1</v>
      </c>
      <c r="I18" s="17">
        <f t="shared" si="8"/>
        <v>34.714445834955185</v>
      </c>
      <c r="J18" s="18">
        <f t="shared" si="9"/>
        <v>0.385554165044816</v>
      </c>
      <c r="K18" s="19"/>
    </row>
    <row r="19" spans="1:11" ht="12.75">
      <c r="A19" s="25" t="s">
        <v>31</v>
      </c>
      <c r="B19" s="25"/>
      <c r="D19" s="16">
        <f t="shared" si="4"/>
        <v>39.9</v>
      </c>
      <c r="E19" s="17">
        <f t="shared" si="5"/>
        <v>38.95468626611614</v>
      </c>
      <c r="F19" s="18">
        <f t="shared" si="6"/>
        <v>0.9453137338838573</v>
      </c>
      <c r="H19" s="16">
        <f t="shared" si="7"/>
        <v>39.9</v>
      </c>
      <c r="I19" s="17">
        <f t="shared" si="8"/>
        <v>40.668792107879256</v>
      </c>
      <c r="J19" s="18">
        <f t="shared" si="9"/>
        <v>0.768792107879257</v>
      </c>
      <c r="K19" s="19"/>
    </row>
    <row r="20" spans="1:11" ht="12.75">
      <c r="A20" s="26" t="s">
        <v>18</v>
      </c>
      <c r="B20" s="26"/>
      <c r="D20" s="16">
        <f t="shared" si="4"/>
        <v>45.9</v>
      </c>
      <c r="E20" s="17">
        <f t="shared" si="5"/>
        <v>46.59200970913159</v>
      </c>
      <c r="F20" s="18">
        <f t="shared" si="6"/>
        <v>0.6920097091315895</v>
      </c>
      <c r="H20" s="16">
        <f t="shared" si="7"/>
        <v>45.9</v>
      </c>
      <c r="I20" s="17">
        <f t="shared" si="8"/>
        <v>48.02956352857474</v>
      </c>
      <c r="J20" s="18">
        <f t="shared" si="9"/>
        <v>2.1295635285747423</v>
      </c>
      <c r="K20" s="19"/>
    </row>
    <row r="21" spans="1:11" ht="12.75">
      <c r="A21" s="27">
        <f>((227.9390004534*EXP(0.0260677647*A17))/(($E$4-$E$4*($E$1/100))*$E$2*$E$3))+B17</f>
        <v>33.8185681113565</v>
      </c>
      <c r="B21" s="27"/>
      <c r="D21" s="16">
        <f t="shared" si="4"/>
        <v>52.2</v>
      </c>
      <c r="E21" s="17">
        <f t="shared" si="5"/>
        <v>52.9185681113565</v>
      </c>
      <c r="F21" s="18">
        <f t="shared" si="6"/>
        <v>0.7185681113564968</v>
      </c>
      <c r="H21" s="16">
        <f t="shared" si="7"/>
        <v>52.2</v>
      </c>
      <c r="I21" s="17">
        <f t="shared" si="8"/>
        <v>53.76704282598158</v>
      </c>
      <c r="J21" s="18">
        <f t="shared" si="9"/>
        <v>1.5670428259815736</v>
      </c>
      <c r="K21" s="19"/>
    </row>
    <row r="22" spans="4:11" ht="12.75">
      <c r="D22" s="16">
        <f t="shared" si="4"/>
        <v>55.8</v>
      </c>
      <c r="E22" s="17">
        <f t="shared" si="5"/>
        <v>55.46274153319723</v>
      </c>
      <c r="F22" s="18">
        <f t="shared" si="6"/>
        <v>0.3372584668027656</v>
      </c>
      <c r="H22" s="16">
        <f t="shared" si="7"/>
        <v>55.8</v>
      </c>
      <c r="I22" s="17">
        <f t="shared" si="8"/>
        <v>55.754145139811136</v>
      </c>
      <c r="J22" s="18">
        <f t="shared" si="9"/>
        <v>0.04585486018886087</v>
      </c>
      <c r="K22" s="19"/>
    </row>
    <row r="23" spans="1:11" ht="12.75">
      <c r="A23" s="25" t="s">
        <v>32</v>
      </c>
      <c r="B23" s="25"/>
      <c r="E23" s="20"/>
      <c r="K23" s="19"/>
    </row>
    <row r="24" spans="1:11" ht="12.75">
      <c r="A24" s="26" t="s">
        <v>18</v>
      </c>
      <c r="B24" s="26"/>
      <c r="D24" s="12" t="s">
        <v>15</v>
      </c>
      <c r="E24" s="13" t="s">
        <v>15</v>
      </c>
      <c r="F24" s="5" t="s">
        <v>30</v>
      </c>
      <c r="H24" s="12" t="s">
        <v>15</v>
      </c>
      <c r="I24" s="13" t="s">
        <v>15</v>
      </c>
      <c r="J24" s="5" t="s">
        <v>30</v>
      </c>
      <c r="K24" s="19"/>
    </row>
    <row r="25" spans="1:11" ht="12.75">
      <c r="A25" s="27">
        <f>((1.5304*10^1*(A17-B17)^1.1968)/(($E$4-$E$4*($E$1/100))*$E$2*$E$3))+B17</f>
        <v>47.1740323556015</v>
      </c>
      <c r="B25" s="27"/>
      <c r="D25" s="21">
        <f aca="true" t="shared" si="10" ref="D25:D30">G8</f>
        <v>617.4543924</v>
      </c>
      <c r="E25" s="22">
        <f aca="true" t="shared" si="11" ref="E25:E30">227.9390004534*EXP(0.0260677647*B8)</f>
        <v>650.0193893588809</v>
      </c>
      <c r="F25" s="18">
        <f aca="true" t="shared" si="12" ref="F25:F30">ABS(D25-E25)</f>
        <v>32.5649969588809</v>
      </c>
      <c r="H25" s="21">
        <f aca="true" t="shared" si="13" ref="H25:H30">G8</f>
        <v>617.4543924</v>
      </c>
      <c r="I25" s="22">
        <f>1.5304*10^1*(I8)^1.1968</f>
        <v>522.3308667980923</v>
      </c>
      <c r="J25" s="18">
        <f aca="true" t="shared" si="14" ref="J25:J30">ABS(H25-I25)</f>
        <v>95.12352560190766</v>
      </c>
      <c r="K25" s="19"/>
    </row>
    <row r="26" spans="4:11" ht="12.75">
      <c r="D26" s="21">
        <f t="shared" si="10"/>
        <v>878.4402696000001</v>
      </c>
      <c r="E26" s="22">
        <f t="shared" si="11"/>
        <v>841.4049572079002</v>
      </c>
      <c r="F26" s="18">
        <f t="shared" si="12"/>
        <v>37.035312392099854</v>
      </c>
      <c r="H26" s="21">
        <f t="shared" si="13"/>
        <v>878.4402696000001</v>
      </c>
      <c r="I26" s="22">
        <f>1.5304*10^1*(I9)^1.1968</f>
        <v>853.8977837530889</v>
      </c>
      <c r="J26" s="18">
        <f t="shared" si="14"/>
        <v>24.542485846911177</v>
      </c>
      <c r="K26" s="19"/>
    </row>
    <row r="27" spans="4:11" ht="12.75">
      <c r="D27" s="21">
        <f t="shared" si="10"/>
        <v>1152.1571652</v>
      </c>
      <c r="E27" s="22">
        <f t="shared" si="11"/>
        <v>1091.9831325007597</v>
      </c>
      <c r="F27" s="18">
        <f t="shared" si="12"/>
        <v>60.17403269924034</v>
      </c>
      <c r="H27" s="21">
        <f t="shared" si="13"/>
        <v>1152.1571652</v>
      </c>
      <c r="I27" s="22">
        <f>1.5304*10^1*(I10)^1.1968</f>
        <v>1201.094697555928</v>
      </c>
      <c r="J27" s="18">
        <f t="shared" si="14"/>
        <v>48.93753235592794</v>
      </c>
      <c r="K27" s="19"/>
    </row>
    <row r="28" spans="4:11" ht="12.75">
      <c r="D28" s="21">
        <f t="shared" si="10"/>
        <v>1406.7775331999999</v>
      </c>
      <c r="E28" s="22">
        <f t="shared" si="11"/>
        <v>1450.8274748996648</v>
      </c>
      <c r="F28" s="18">
        <f t="shared" si="12"/>
        <v>44.04994169966494</v>
      </c>
      <c r="H28" s="21">
        <f t="shared" si="13"/>
        <v>1406.7775331999999</v>
      </c>
      <c r="I28" s="22">
        <f>1.5304*10^1*(I11)^1.1968</f>
        <v>1542.33509553127</v>
      </c>
      <c r="J28" s="18">
        <f t="shared" si="14"/>
        <v>135.55756233127022</v>
      </c>
      <c r="K28" s="19"/>
    </row>
    <row r="29" spans="4:11" ht="12.75">
      <c r="D29" s="21">
        <f t="shared" si="10"/>
        <v>1788.7080852000001</v>
      </c>
      <c r="E29" s="22">
        <f t="shared" si="11"/>
        <v>1834.4486044366643</v>
      </c>
      <c r="F29" s="18">
        <f t="shared" si="12"/>
        <v>45.74051923666411</v>
      </c>
      <c r="H29" s="21">
        <f t="shared" si="13"/>
        <v>1788.7080852000001</v>
      </c>
      <c r="I29" s="22">
        <f>1.5304*10^1*(I12)^1.1968</f>
        <v>1888.4583404557975</v>
      </c>
      <c r="J29" s="18">
        <f t="shared" si="14"/>
        <v>99.75025525579736</v>
      </c>
      <c r="K29" s="19"/>
    </row>
    <row r="30" spans="4:11" ht="12.75">
      <c r="D30" s="21">
        <f t="shared" si="10"/>
        <v>2005.135398</v>
      </c>
      <c r="E30" s="22">
        <f t="shared" si="11"/>
        <v>1983.6671792678908</v>
      </c>
      <c r="F30" s="18">
        <f t="shared" si="12"/>
        <v>21.468218732109108</v>
      </c>
      <c r="H30" s="21">
        <f t="shared" si="13"/>
        <v>2005.135398</v>
      </c>
      <c r="I30" s="22">
        <f>1.5304*10^1*(I13)^1.1968</f>
        <v>2002.2165026560308</v>
      </c>
      <c r="J30" s="18">
        <f t="shared" si="14"/>
        <v>2.9188953439690977</v>
      </c>
      <c r="K30" s="19"/>
    </row>
  </sheetData>
  <sheetProtection selectLockedCells="1" selectUnlockedCells="1"/>
  <mergeCells count="14">
    <mergeCell ref="A24:B24"/>
    <mergeCell ref="A25:B25"/>
    <mergeCell ref="D15:F15"/>
    <mergeCell ref="H15:J15"/>
    <mergeCell ref="A19:B19"/>
    <mergeCell ref="A20:B20"/>
    <mergeCell ref="A21:B21"/>
    <mergeCell ref="A23:B23"/>
    <mergeCell ref="A1:C1"/>
    <mergeCell ref="A2:C2"/>
    <mergeCell ref="A3:C3"/>
    <mergeCell ref="A4:C4"/>
    <mergeCell ref="A5:C5"/>
    <mergeCell ref="A15:B15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cp:lastPrinted>2011-11-29T09:44:38Z</cp:lastPrinted>
  <dcterms:created xsi:type="dcterms:W3CDTF">2011-11-29T09:13:34Z</dcterms:created>
  <dcterms:modified xsi:type="dcterms:W3CDTF">2011-11-29T09:56:21Z</dcterms:modified>
  <cp:category/>
  <cp:version/>
  <cp:contentType/>
  <cp:contentStatus/>
</cp:coreProperties>
</file>